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65" windowHeight="8580" activeTab="0"/>
  </bookViews>
  <sheets>
    <sheet name="Příl 14" sheetId="1" r:id="rId1"/>
    <sheet name="List2" sheetId="2" r:id="rId2"/>
    <sheet name="List3" sheetId="3" r:id="rId3"/>
    <sheet name="Sestava kompatibility" sheetId="4" r:id="rId4"/>
  </sheets>
  <definedNames>
    <definedName name="_xlnm.Print_Area" localSheetId="0">'Příl 14'!$A$1:$F$27</definedName>
  </definedNames>
  <calcPr fullCalcOnLoad="1"/>
</workbook>
</file>

<file path=xl/sharedStrings.xml><?xml version="1.0" encoding="utf-8"?>
<sst xmlns="http://schemas.openxmlformats.org/spreadsheetml/2006/main" count="89" uniqueCount="68">
  <si>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</si>
  <si>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</si>
  <si>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</si>
  <si>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</si>
  <si>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</si>
  <si>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</si>
  <si>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</si>
  <si>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</si>
  <si>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</si>
  <si>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Řijen</t>
  </si>
  <si>
    <t>Listopad</t>
  </si>
  <si>
    <t>Prosinec</t>
  </si>
  <si>
    <t>Uvolněná částka v daném měsíci</t>
  </si>
  <si>
    <t>Uvolněná částka kumulovaně od počátku roku</t>
  </si>
  <si>
    <t>Návrh rozdělení dotací na velkou smlouvu s ČD v roce 2007</t>
  </si>
  <si>
    <t>Částka 24 793 000 Kč - krácení dle UV č. 342/2007</t>
  </si>
  <si>
    <t>3 335 000 000 - 24 793 000 = 3 310 200 000</t>
  </si>
  <si>
    <t>zaokrouhlení</t>
  </si>
  <si>
    <t>Suma nedoplatků</t>
  </si>
  <si>
    <t>Smlouva o závazku veřejné služby v drážní osobní dopravě ve veřejném zájmu na zajištění dopravních potřeb státuna období od 1.1.2010 do konce platnosti JŘ pro období 2018/19</t>
  </si>
  <si>
    <t>- Dodatek č.5 -</t>
  </si>
  <si>
    <t>v úseku</t>
  </si>
  <si>
    <t>Praha - H.Lideč st.hr.</t>
  </si>
  <si>
    <t>120, 121, 122, 123, 124, 125, 126, 127, 220, 221, 222, 223.</t>
  </si>
  <si>
    <t>72, 73, 74, 75, 76, 77.</t>
  </si>
  <si>
    <t>Praha - Přerov - Otrokovice</t>
  </si>
  <si>
    <t>Praha - Přerov - St.Město u U.H.</t>
  </si>
  <si>
    <t>560, 561.</t>
  </si>
  <si>
    <t>550, 551.</t>
  </si>
  <si>
    <t>Praha - Ústí n.L.</t>
  </si>
  <si>
    <t>601.</t>
  </si>
  <si>
    <t>Praha - Pardubice - Brno</t>
  </si>
  <si>
    <t>Bohumín - Žilina</t>
  </si>
  <si>
    <t>440, 441.</t>
  </si>
  <si>
    <t>Praha - Břeclav st.hr.</t>
  </si>
  <si>
    <t>Břeclav - Bohumín</t>
  </si>
  <si>
    <t>Břeclav - Hodonín</t>
  </si>
  <si>
    <t>816, 817.</t>
  </si>
  <si>
    <t>70, 71, 76, 77, 78, 79.</t>
  </si>
  <si>
    <t xml:space="preserve">70, 71, 78, 79, 172, 173. </t>
  </si>
  <si>
    <t>Příloha č.16 - Nasazení hnacích vozidel řady 380 v JŘ 2013/2014</t>
  </si>
  <si>
    <t>od 15.6.2014 na vlacích**</t>
  </si>
  <si>
    <t>od 1.9.2014 na vlacích**</t>
  </si>
  <si>
    <t>102, 103, 104, 105, 530, 531.</t>
  </si>
  <si>
    <t>176, 379 (mimo sobotu), 573 (jen v sobotu), 876, 877.</t>
  </si>
  <si>
    <t>nasazena na počtu vlaků*</t>
  </si>
  <si>
    <t>* stav ke dni podpisu dodatku, garantované počty podle článku č. Xa. Smlouvy. V případě, že vlak v konkrétní den podle JŘ nejede, snižuje se v tento den i počet nasazených vozidel ř.380.</t>
  </si>
  <si>
    <t>Odpisy</t>
  </si>
  <si>
    <t>finanční náklady</t>
  </si>
  <si>
    <t>Náklady celkem</t>
  </si>
  <si>
    <t>Náklady spojené s pořízením lokomotiv ř. 380 nasazených v dálkové dopravě v ZVS v období platnosti JŘ 2013/14</t>
  </si>
  <si>
    <t>Lokomotivy ř. 380</t>
  </si>
  <si>
    <t>od 20.5.2014 na vlacích**</t>
  </si>
  <si>
    <t>od 1.8.2014 na vlacích **</t>
  </si>
  <si>
    <t>176, 570, 571, 573 (jen v sobotu),877 (mimo sobotu).</t>
  </si>
  <si>
    <t>176, 570, 571, 573 (jen v sobotu), 877 (mimo sobotu).</t>
  </si>
  <si>
    <t>Sestava kompatibility pro 16 příl 16 dod.č.5 sml ZVS na r. 2014 -nasazení 380 a naklady.xls</t>
  </si>
  <si>
    <t>Spustit: 30.5.2014 13:01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</si>
  <si>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</si>
  <si>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</si>
  <si>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</si>
  <si>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</si>
  <si>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</si>
  <si>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</si>
  <si>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176, 570, 571, 572 (mimo neděli), 573, 877 (mimo sobotu).</t>
  </si>
  <si>
    <t>100, 101, 102, 103, 104, 105, 530, 531.</t>
  </si>
  <si>
    <t>Případné jiné změny této přílohy podléhají písemnému souhlasu objednatele.</t>
  </si>
  <si>
    <t xml:space="preserve">** není-li uvedeno omezení v závorce, hn.vozidla 380 jsou nasazována každý den podle omezení jízdy příslušného vlaku. Termíny změny nasazení mohou být operativně posunuty na základě písemného oznámení objednateli.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</si>
</sst>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,,&quot; mil. Kč&quot;"/>
  </numFmts>
  <fonts count="2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5" fillId="0" borderId="0" xfId="0" applyNumberFormat="1" applyFont="1" applyFill="1" applyAlignment="1">
      <alignment/>
    </xf>
    <xf numFmtId="3" fontId="0" fillId="0" borderId="0" xfId="0" applyNumberFormat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3" fontId="1" fillId="0" borderId="11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left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left"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7" fontId="9" fillId="0" borderId="10" xfId="0" applyNumberFormat="1" applyFont="1" applyBorder="1" applyAlignment="1">
      <alignment/>
    </xf>
    <xf numFmtId="167" fontId="7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23.421875" style="5" customWidth="1"/>
    <col min="2" max="2" width="14.57421875" style="5" customWidth="1"/>
    <col min="3" max="3" width="16.28125" style="0" customWidth="1"/>
    <col min="4" max="4" width="17.140625" style="20" customWidth="1"/>
    <col min="5" max="5" width="16.57421875" style="20" customWidth="1"/>
    <col min="6" max="6" width="15.8515625" style="20" customWidth="1"/>
    <col min="7" max="7" width="12.7109375" style="0" bestFit="1" customWidth="1"/>
    <col min="8" max="8" width="11.00390625" style="0" bestFit="1" customWidth="1"/>
    <col min="9" max="9" width="18.421875" style="0" customWidth="1"/>
    <col min="10" max="10" width="11.140625" style="0" bestFit="1" customWidth="1"/>
    <col min="11" max="11" width="10.00390625" style="0" bestFit="1" customWidth="1"/>
  </cols>
  <sheetData>
    <row r="1" spans="1:6" ht="12.75">
      <c r="A1" s="48" t="s">
        <v>19</v>
      </c>
      <c r="B1" s="49"/>
      <c r="C1" s="49"/>
      <c r="D1" s="49"/>
      <c r="E1" s="49"/>
      <c r="F1" s="49"/>
    </row>
    <row r="2" spans="1:6" ht="15.75" customHeight="1">
      <c r="A2" s="49"/>
      <c r="B2" s="49"/>
      <c r="C2" s="49"/>
      <c r="D2" s="49"/>
      <c r="E2" s="49"/>
      <c r="F2" s="49"/>
    </row>
    <row r="3" spans="1:6" ht="15.75" customHeight="1">
      <c r="A3" s="54" t="s">
        <v>20</v>
      </c>
      <c r="B3" s="55"/>
      <c r="C3" s="55"/>
      <c r="D3" s="55"/>
      <c r="E3" s="55"/>
      <c r="F3" s="55"/>
    </row>
    <row r="4" spans="1:9" ht="52.5" customHeight="1">
      <c r="A4" s="50" t="s">
        <v>40</v>
      </c>
      <c r="B4" s="51"/>
      <c r="C4" s="51"/>
      <c r="D4" s="51"/>
      <c r="E4" s="51"/>
      <c r="F4" s="51"/>
      <c r="G4" s="6"/>
      <c r="H4" s="5"/>
      <c r="I4" s="5"/>
    </row>
    <row r="5" spans="1:9" ht="15" customHeight="1">
      <c r="A5" s="52"/>
      <c r="B5" s="53"/>
      <c r="C5" s="53"/>
      <c r="D5" s="53"/>
      <c r="E5" s="53"/>
      <c r="F5" s="53"/>
      <c r="G5" s="6"/>
      <c r="H5" s="5"/>
      <c r="I5" s="5"/>
    </row>
    <row r="6" spans="1:9" ht="16.5" customHeight="1">
      <c r="A6" s="9"/>
      <c r="B6" s="10"/>
      <c r="C6" s="10"/>
      <c r="D6" s="18"/>
      <c r="E6" s="18"/>
      <c r="F6" s="18"/>
      <c r="G6" s="12"/>
      <c r="H6" s="5"/>
      <c r="I6" s="5"/>
    </row>
    <row r="7" ht="12.75">
      <c r="G7" s="4"/>
    </row>
    <row r="8" spans="1:7" ht="44.25" customHeight="1">
      <c r="A8" s="8" t="s">
        <v>21</v>
      </c>
      <c r="B8" s="8" t="s">
        <v>45</v>
      </c>
      <c r="C8" s="8" t="s">
        <v>52</v>
      </c>
      <c r="D8" s="8" t="s">
        <v>41</v>
      </c>
      <c r="E8" s="8" t="s">
        <v>53</v>
      </c>
      <c r="F8" s="8" t="s">
        <v>42</v>
      </c>
      <c r="G8" s="4"/>
    </row>
    <row r="9" spans="1:7" s="16" customFormat="1" ht="45" customHeight="1">
      <c r="A9" s="19" t="s">
        <v>34</v>
      </c>
      <c r="B9" s="13">
        <v>6</v>
      </c>
      <c r="C9" s="14" t="s">
        <v>24</v>
      </c>
      <c r="D9" s="21" t="s">
        <v>38</v>
      </c>
      <c r="E9" s="21" t="s">
        <v>38</v>
      </c>
      <c r="F9" s="21" t="s">
        <v>39</v>
      </c>
      <c r="G9" s="15"/>
    </row>
    <row r="10" spans="1:7" s="16" customFormat="1" ht="66.75" customHeight="1">
      <c r="A10" s="19" t="s">
        <v>22</v>
      </c>
      <c r="B10" s="7">
        <v>12</v>
      </c>
      <c r="C10" s="14" t="s">
        <v>23</v>
      </c>
      <c r="D10" s="14" t="s">
        <v>23</v>
      </c>
      <c r="E10" s="14" t="s">
        <v>23</v>
      </c>
      <c r="F10" s="14" t="s">
        <v>23</v>
      </c>
      <c r="G10" s="15"/>
    </row>
    <row r="11" spans="1:7" s="16" customFormat="1" ht="45" customHeight="1">
      <c r="A11" s="19" t="s">
        <v>25</v>
      </c>
      <c r="B11" s="7">
        <v>2</v>
      </c>
      <c r="C11" s="14" t="s">
        <v>28</v>
      </c>
      <c r="D11" s="14" t="s">
        <v>28</v>
      </c>
      <c r="E11" s="14" t="s">
        <v>28</v>
      </c>
      <c r="F11" s="14" t="s">
        <v>28</v>
      </c>
      <c r="G11" s="15"/>
    </row>
    <row r="12" spans="1:7" s="16" customFormat="1" ht="45" customHeight="1">
      <c r="A12" s="19" t="s">
        <v>26</v>
      </c>
      <c r="B12" s="7">
        <v>2</v>
      </c>
      <c r="C12" s="14" t="s">
        <v>27</v>
      </c>
      <c r="D12" s="14" t="s">
        <v>27</v>
      </c>
      <c r="E12" s="14" t="s">
        <v>27</v>
      </c>
      <c r="F12" s="14" t="s">
        <v>27</v>
      </c>
      <c r="G12" s="15"/>
    </row>
    <row r="13" spans="1:7" s="16" customFormat="1" ht="45" customHeight="1">
      <c r="A13" s="19" t="s">
        <v>29</v>
      </c>
      <c r="B13" s="7">
        <v>1</v>
      </c>
      <c r="C13" s="14" t="s">
        <v>30</v>
      </c>
      <c r="D13" s="14" t="s">
        <v>30</v>
      </c>
      <c r="E13" s="14" t="s">
        <v>30</v>
      </c>
      <c r="F13" s="14" t="s">
        <v>30</v>
      </c>
      <c r="G13" s="15"/>
    </row>
    <row r="14" spans="1:7" s="16" customFormat="1" ht="69" customHeight="1">
      <c r="A14" s="19" t="s">
        <v>31</v>
      </c>
      <c r="B14" s="7">
        <v>4</v>
      </c>
      <c r="C14" s="14" t="s">
        <v>44</v>
      </c>
      <c r="D14" s="14" t="s">
        <v>64</v>
      </c>
      <c r="E14" s="14" t="s">
        <v>55</v>
      </c>
      <c r="F14" s="14" t="s">
        <v>54</v>
      </c>
      <c r="G14" s="15"/>
    </row>
    <row r="15" spans="1:7" s="16" customFormat="1" ht="45" customHeight="1">
      <c r="A15" s="19" t="s">
        <v>32</v>
      </c>
      <c r="B15" s="7">
        <v>2</v>
      </c>
      <c r="C15" s="14" t="s">
        <v>33</v>
      </c>
      <c r="D15" s="14" t="s">
        <v>33</v>
      </c>
      <c r="E15" s="14" t="s">
        <v>33</v>
      </c>
      <c r="F15" s="14" t="s">
        <v>33</v>
      </c>
      <c r="G15" s="15"/>
    </row>
    <row r="16" spans="1:7" s="16" customFormat="1" ht="45" customHeight="1">
      <c r="A16" s="19" t="s">
        <v>35</v>
      </c>
      <c r="B16" s="7">
        <v>6</v>
      </c>
      <c r="C16" s="14" t="s">
        <v>43</v>
      </c>
      <c r="D16" s="14" t="s">
        <v>65</v>
      </c>
      <c r="E16" s="14" t="s">
        <v>65</v>
      </c>
      <c r="F16" s="14" t="s">
        <v>65</v>
      </c>
      <c r="G16" s="15"/>
    </row>
    <row r="17" spans="1:10" s="16" customFormat="1" ht="45" customHeight="1">
      <c r="A17" s="19" t="s">
        <v>36</v>
      </c>
      <c r="B17" s="7">
        <v>2</v>
      </c>
      <c r="C17" s="14" t="s">
        <v>37</v>
      </c>
      <c r="D17" s="14" t="s">
        <v>37</v>
      </c>
      <c r="E17" s="14" t="s">
        <v>37</v>
      </c>
      <c r="F17" s="14" t="s">
        <v>37</v>
      </c>
      <c r="G17" s="15"/>
      <c r="J17" s="15"/>
    </row>
    <row r="18" spans="1:11" s="27" customFormat="1" ht="14.25">
      <c r="A18" s="23"/>
      <c r="B18" s="23"/>
      <c r="C18" s="24"/>
      <c r="D18" s="25"/>
      <c r="E18" s="25"/>
      <c r="F18" s="25"/>
      <c r="G18" s="26"/>
      <c r="K18" s="28"/>
    </row>
    <row r="19" spans="1:9" s="27" customFormat="1" ht="33" customHeight="1">
      <c r="A19" s="56" t="s">
        <v>46</v>
      </c>
      <c r="B19" s="57"/>
      <c r="C19" s="57"/>
      <c r="D19" s="57"/>
      <c r="E19" s="57"/>
      <c r="F19" s="57"/>
      <c r="G19" s="26"/>
      <c r="I19" s="26"/>
    </row>
    <row r="20" spans="1:7" s="27" customFormat="1" ht="17.25" customHeight="1">
      <c r="A20" s="56" t="s">
        <v>67</v>
      </c>
      <c r="B20" s="57"/>
      <c r="C20" s="57"/>
      <c r="D20" s="57"/>
      <c r="E20" s="57"/>
      <c r="F20" s="57"/>
      <c r="G20" s="26"/>
    </row>
    <row r="21" spans="1:7" s="27" customFormat="1" ht="27" customHeight="1">
      <c r="A21" s="57"/>
      <c r="B21" s="57"/>
      <c r="C21" s="57"/>
      <c r="D21" s="57"/>
      <c r="E21" s="57"/>
      <c r="F21" s="57"/>
      <c r="G21" s="26"/>
    </row>
    <row r="22" spans="1:9" ht="16.5" customHeight="1">
      <c r="A22" s="46" t="s">
        <v>66</v>
      </c>
      <c r="B22" s="47"/>
      <c r="C22" s="47"/>
      <c r="D22" s="47"/>
      <c r="E22" s="47"/>
      <c r="F22" s="47"/>
      <c r="I22" s="4"/>
    </row>
    <row r="23" spans="2:9" ht="18.75" customHeight="1">
      <c r="B23" s="17"/>
      <c r="C23" s="11"/>
      <c r="D23" s="22"/>
      <c r="E23" s="22"/>
      <c r="F23" s="22"/>
      <c r="I23" s="4"/>
    </row>
    <row r="24" spans="1:9" ht="35.25" customHeight="1">
      <c r="A24" s="43" t="s">
        <v>50</v>
      </c>
      <c r="B24" s="44"/>
      <c r="C24" s="44"/>
      <c r="D24" s="44"/>
      <c r="E24" s="44"/>
      <c r="F24" s="45"/>
      <c r="I24" s="4"/>
    </row>
    <row r="25" spans="1:9" ht="12.75">
      <c r="A25" s="40"/>
      <c r="B25" s="41"/>
      <c r="C25" s="31" t="s">
        <v>47</v>
      </c>
      <c r="D25" s="31" t="s">
        <v>48</v>
      </c>
      <c r="E25" s="31"/>
      <c r="F25" s="31" t="s">
        <v>49</v>
      </c>
      <c r="I25" s="4"/>
    </row>
    <row r="26" spans="1:6" ht="15">
      <c r="A26" s="42" t="s">
        <v>51</v>
      </c>
      <c r="B26" s="41"/>
      <c r="C26" s="30">
        <v>90606919.13615279</v>
      </c>
      <c r="D26" s="30">
        <v>97855472.66704503</v>
      </c>
      <c r="E26" s="30"/>
      <c r="F26" s="29">
        <v>188462391.8031978</v>
      </c>
    </row>
  </sheetData>
  <sheetProtection selectLockedCells="1" selectUnlockedCells="1"/>
  <mergeCells count="10">
    <mergeCell ref="A20:F21"/>
    <mergeCell ref="A19:F19"/>
    <mergeCell ref="A1:F2"/>
    <mergeCell ref="A4:F4"/>
    <mergeCell ref="A5:F5"/>
    <mergeCell ref="A3:F3"/>
    <mergeCell ref="A25:B25"/>
    <mergeCell ref="A26:B26"/>
    <mergeCell ref="A24:F24"/>
    <mergeCell ref="A22:F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9" sqref="D19"/>
    </sheetView>
  </sheetViews>
  <sheetFormatPr defaultColWidth="9.140625" defaultRowHeight="12.75"/>
  <cols>
    <col min="2" max="2" width="12.7109375" style="0" customWidth="1"/>
    <col min="3" max="3" width="14.7109375" style="0" customWidth="1"/>
    <col min="4" max="5" width="12.7109375" style="0" bestFit="1" customWidth="1"/>
    <col min="6" max="6" width="10.00390625" style="0" bestFit="1" customWidth="1"/>
    <col min="7" max="7" width="11.140625" style="0" bestFit="1" customWidth="1"/>
  </cols>
  <sheetData>
    <row r="1" ht="12.75">
      <c r="A1" t="s">
        <v>14</v>
      </c>
    </row>
    <row r="2" ht="12.75">
      <c r="G2" t="s">
        <v>18</v>
      </c>
    </row>
    <row r="3" spans="1:7" ht="38.25">
      <c r="A3" s="1"/>
      <c r="B3" s="2" t="s">
        <v>12</v>
      </c>
      <c r="C3" s="2" t="s">
        <v>13</v>
      </c>
      <c r="D3">
        <v>3310200000</v>
      </c>
      <c r="E3" s="4">
        <f>D3-C7</f>
        <v>2502532000</v>
      </c>
      <c r="G3" s="4">
        <f>SUM(G4:G7)</f>
        <v>295732000</v>
      </c>
    </row>
    <row r="4" spans="1:7" ht="12.75">
      <c r="A4" s="1" t="s">
        <v>0</v>
      </c>
      <c r="B4" s="3">
        <v>201917000</v>
      </c>
      <c r="C4" s="3">
        <v>201917000</v>
      </c>
      <c r="D4" s="3">
        <v>201917000</v>
      </c>
      <c r="F4">
        <f>D3/12</f>
        <v>275850000</v>
      </c>
      <c r="G4" s="4">
        <f>F4-B4</f>
        <v>73933000</v>
      </c>
    </row>
    <row r="5" spans="1:7" ht="12.75">
      <c r="A5" s="1" t="s">
        <v>1</v>
      </c>
      <c r="B5" s="3">
        <v>201917000</v>
      </c>
      <c r="C5" s="3">
        <f>SUM(C4+B5)</f>
        <v>403834000</v>
      </c>
      <c r="D5" s="3">
        <v>201917000</v>
      </c>
      <c r="F5">
        <v>275850000</v>
      </c>
      <c r="G5" s="4">
        <f>F5-B5</f>
        <v>73933000</v>
      </c>
    </row>
    <row r="6" spans="1:7" ht="12.75">
      <c r="A6" s="1" t="s">
        <v>2</v>
      </c>
      <c r="B6" s="3">
        <v>201917000</v>
      </c>
      <c r="C6" s="3">
        <f>SUM(C5+B6)</f>
        <v>605751000</v>
      </c>
      <c r="D6" s="3">
        <v>201917000</v>
      </c>
      <c r="F6">
        <v>275850000</v>
      </c>
      <c r="G6" s="4">
        <f>F6-B6</f>
        <v>73933000</v>
      </c>
    </row>
    <row r="7" spans="1:7" ht="12.75">
      <c r="A7" s="1" t="s">
        <v>3</v>
      </c>
      <c r="B7" s="3">
        <v>201917000</v>
      </c>
      <c r="C7" s="3">
        <f>SUM(C6+B7)</f>
        <v>807668000</v>
      </c>
      <c r="D7" s="3">
        <v>201917000</v>
      </c>
      <c r="F7">
        <v>275850000</v>
      </c>
      <c r="G7" s="4">
        <f>F7-B7</f>
        <v>73933000</v>
      </c>
    </row>
    <row r="8" spans="1:6" ht="12.75">
      <c r="A8" s="1" t="s">
        <v>4</v>
      </c>
      <c r="B8" s="3">
        <v>313000000</v>
      </c>
      <c r="C8" s="3">
        <f>C7+D8</f>
        <v>1379250000</v>
      </c>
      <c r="D8" s="4">
        <f>G3+F8</f>
        <v>571582000</v>
      </c>
      <c r="F8">
        <v>275850000</v>
      </c>
    </row>
    <row r="9" spans="1:6" ht="12.75">
      <c r="A9" s="1" t="s">
        <v>5</v>
      </c>
      <c r="B9" s="3">
        <v>312817000</v>
      </c>
      <c r="C9" s="3">
        <f aca="true" t="shared" si="0" ref="C9:C14">C8+D9</f>
        <v>1655100000</v>
      </c>
      <c r="D9" s="4">
        <v>275850000</v>
      </c>
      <c r="F9">
        <v>275850000</v>
      </c>
    </row>
    <row r="10" spans="1:6" ht="12.75">
      <c r="A10" s="1" t="s">
        <v>6</v>
      </c>
      <c r="B10" s="3">
        <v>312817000</v>
      </c>
      <c r="C10" s="3">
        <f t="shared" si="0"/>
        <v>1930950000</v>
      </c>
      <c r="D10" s="4">
        <v>275850000</v>
      </c>
      <c r="F10">
        <v>275850000</v>
      </c>
    </row>
    <row r="11" spans="1:6" ht="12.75">
      <c r="A11" s="1" t="s">
        <v>7</v>
      </c>
      <c r="B11" s="3">
        <v>312817000</v>
      </c>
      <c r="C11" s="3">
        <f t="shared" si="0"/>
        <v>2206800000</v>
      </c>
      <c r="D11" s="4">
        <v>275850000</v>
      </c>
      <c r="F11">
        <v>275850000</v>
      </c>
    </row>
    <row r="12" spans="1:6" ht="12.75">
      <c r="A12" s="1" t="s">
        <v>8</v>
      </c>
      <c r="B12" s="3">
        <v>312817000</v>
      </c>
      <c r="C12" s="3">
        <f t="shared" si="0"/>
        <v>2482650000</v>
      </c>
      <c r="D12" s="4">
        <v>275850000</v>
      </c>
      <c r="F12">
        <v>275850000</v>
      </c>
    </row>
    <row r="13" spans="1:6" ht="12.75">
      <c r="A13" s="1" t="s">
        <v>9</v>
      </c>
      <c r="B13" s="3">
        <v>312817000</v>
      </c>
      <c r="C13" s="3">
        <f t="shared" si="0"/>
        <v>2758500000</v>
      </c>
      <c r="D13" s="4">
        <v>275850000</v>
      </c>
      <c r="F13">
        <v>275850000</v>
      </c>
    </row>
    <row r="14" spans="1:6" ht="12.75">
      <c r="A14" s="1" t="s">
        <v>10</v>
      </c>
      <c r="B14" s="3">
        <v>312817000</v>
      </c>
      <c r="C14" s="3">
        <f t="shared" si="0"/>
        <v>3034350000</v>
      </c>
      <c r="D14" s="4">
        <v>275850000</v>
      </c>
      <c r="F14">
        <v>275850000</v>
      </c>
    </row>
    <row r="15" spans="1:6" ht="12.75">
      <c r="A15" s="1" t="s">
        <v>11</v>
      </c>
      <c r="B15" s="3">
        <v>312637000</v>
      </c>
      <c r="C15" s="3">
        <f>C14+D14</f>
        <v>3310200000</v>
      </c>
      <c r="D15" s="4">
        <v>275850000</v>
      </c>
      <c r="F15">
        <v>275850000</v>
      </c>
    </row>
    <row r="16" ht="12.75">
      <c r="D16" s="4">
        <f>SUM(D4:D15)</f>
        <v>3310200000</v>
      </c>
    </row>
    <row r="25" spans="2:5" ht="12.75">
      <c r="B25" t="s">
        <v>16</v>
      </c>
      <c r="E25" t="s">
        <v>17</v>
      </c>
    </row>
    <row r="27" ht="12.75">
      <c r="B27" t="s">
        <v>15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4:C10"/>
  <sheetViews>
    <sheetView zoomScalePageLayoutView="0" workbookViewId="0" topLeftCell="A1">
      <selection activeCell="C11" sqref="C11"/>
    </sheetView>
  </sheetViews>
  <sheetFormatPr defaultColWidth="9.140625" defaultRowHeight="12.75"/>
  <cols>
    <col min="3" max="3" width="30.421875" style="0" customWidth="1"/>
  </cols>
  <sheetData>
    <row r="4" ht="12.75">
      <c r="C4">
        <f>35176901/36951642</f>
        <v>0.951971254755066</v>
      </c>
    </row>
    <row r="8" ht="12.75">
      <c r="C8">
        <v>4005170000</v>
      </c>
    </row>
    <row r="9" ht="12.75">
      <c r="C9">
        <v>35200650</v>
      </c>
    </row>
    <row r="10" ht="12.75">
      <c r="C10">
        <f>C8/C9</f>
        <v>113.78113756422111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25.5">
      <c r="B1" s="32" t="s">
        <v>56</v>
      </c>
      <c r="C1" s="32"/>
      <c r="D1" s="36"/>
      <c r="E1" s="36"/>
      <c r="F1" s="36"/>
    </row>
    <row r="2" spans="2:6" ht="12.75">
      <c r="B2" s="32" t="s">
        <v>57</v>
      </c>
      <c r="C2" s="32"/>
      <c r="D2" s="36"/>
      <c r="E2" s="36"/>
      <c r="F2" s="36"/>
    </row>
    <row r="3" spans="2:6" ht="12.75">
      <c r="B3" s="33"/>
      <c r="C3" s="33"/>
      <c r="D3" s="37"/>
      <c r="E3" s="37"/>
      <c r="F3" s="37"/>
    </row>
    <row r="4" spans="2:6" ht="51">
      <c r="B4" s="33" t="s">
        <v>58</v>
      </c>
      <c r="C4" s="33"/>
      <c r="D4" s="37"/>
      <c r="E4" s="37"/>
      <c r="F4" s="37"/>
    </row>
    <row r="5" spans="2:6" ht="12.75">
      <c r="B5" s="33"/>
      <c r="C5" s="33"/>
      <c r="D5" s="37"/>
      <c r="E5" s="37"/>
      <c r="F5" s="37"/>
    </row>
    <row r="6" spans="2:6" ht="12.75">
      <c r="B6" s="32" t="s">
        <v>59</v>
      </c>
      <c r="C6" s="32"/>
      <c r="D6" s="36"/>
      <c r="E6" s="36" t="s">
        <v>60</v>
      </c>
      <c r="F6" s="36" t="s">
        <v>61</v>
      </c>
    </row>
    <row r="7" spans="2:6" ht="13.5" thickBot="1">
      <c r="B7" s="33"/>
      <c r="C7" s="33"/>
      <c r="D7" s="37"/>
      <c r="E7" s="37"/>
      <c r="F7" s="37"/>
    </row>
    <row r="8" spans="2:6" ht="39" thickBot="1">
      <c r="B8" s="34" t="s">
        <v>62</v>
      </c>
      <c r="C8" s="35"/>
      <c r="D8" s="38"/>
      <c r="E8" s="38">
        <v>1</v>
      </c>
      <c r="F8" s="39" t="s">
        <v>63</v>
      </c>
    </row>
    <row r="9" spans="2:6" ht="12.75">
      <c r="B9" s="33"/>
      <c r="C9" s="33"/>
      <c r="D9" s="37"/>
      <c r="E9" s="37"/>
      <c r="F9" s="37"/>
    </row>
    <row r="10" spans="2:6" ht="12.75">
      <c r="B10" s="33"/>
      <c r="C10" s="33"/>
      <c r="D10" s="37"/>
      <c r="E10" s="37"/>
      <c r="F10" s="3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Marejka František;410;225131441</dc:creator>
  <cp:keywords/>
  <dc:description/>
  <cp:lastModifiedBy>Snopek Jan, Mgr.;190;225131173</cp:lastModifiedBy>
  <cp:lastPrinted>2014-06-03T11:37:03Z</cp:lastPrinted>
  <dcterms:created xsi:type="dcterms:W3CDTF">2007-04-12T10:49:15Z</dcterms:created>
  <dcterms:modified xsi:type="dcterms:W3CDTF">2014-07-02T13:32:00Z</dcterms:modified>
  <cp:category/>
  <cp:version/>
  <cp:contentType/>
  <cp:contentStatus/>
</cp:coreProperties>
</file>